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B95" i="1" l="1"/>
  <c r="E92" i="1"/>
  <c r="B92" i="1"/>
  <c r="B88" i="1"/>
  <c r="C86" i="1"/>
  <c r="C85" i="1"/>
  <c r="C84" i="1"/>
  <c r="C83" i="1"/>
  <c r="C82" i="1"/>
  <c r="C81" i="1"/>
  <c r="C80" i="1"/>
  <c r="C79" i="1"/>
  <c r="C78" i="1"/>
  <c r="C77" i="1"/>
  <c r="C76" i="1"/>
  <c r="G75" i="1"/>
  <c r="F75" i="1"/>
  <c r="C75" i="1"/>
  <c r="G74" i="1"/>
  <c r="F74" i="1"/>
  <c r="C74" i="1"/>
  <c r="C72" i="1"/>
  <c r="C71" i="1"/>
  <c r="C70" i="1"/>
  <c r="C69" i="1"/>
  <c r="C68" i="1"/>
  <c r="C67" i="1"/>
  <c r="C66" i="1"/>
  <c r="C65" i="1"/>
  <c r="G64" i="1"/>
  <c r="F64" i="1"/>
  <c r="C64" i="1"/>
  <c r="G63" i="1"/>
  <c r="F63" i="1"/>
  <c r="C63" i="1"/>
  <c r="C61" i="1"/>
  <c r="C60" i="1"/>
  <c r="C59" i="1"/>
  <c r="G57" i="1"/>
  <c r="F57" i="1"/>
  <c r="E57" i="1"/>
  <c r="D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E35" i="1"/>
  <c r="C34" i="1"/>
  <c r="C32" i="1"/>
  <c r="C31" i="1"/>
  <c r="C30" i="1"/>
  <c r="C28" i="1"/>
  <c r="C27" i="1"/>
  <c r="G26" i="1"/>
  <c r="C26" i="1"/>
  <c r="G25" i="1"/>
  <c r="F25" i="1"/>
  <c r="C25" i="1"/>
  <c r="G24" i="1"/>
  <c r="F24" i="1"/>
  <c r="C24" i="1"/>
  <c r="C23" i="1"/>
  <c r="C22" i="1"/>
  <c r="C21" i="1"/>
  <c r="F18" i="1"/>
  <c r="C17" i="1"/>
  <c r="C16" i="1"/>
  <c r="D15" i="1"/>
  <c r="C15" i="1"/>
  <c r="F33" i="1" s="1"/>
  <c r="A9" i="1"/>
  <c r="G33" i="1" l="1"/>
  <c r="C33" i="1"/>
  <c r="D18" i="1"/>
  <c r="C18" i="1" s="1"/>
  <c r="D29" i="1"/>
  <c r="F19" i="1" l="1"/>
  <c r="D35" i="1"/>
  <c r="F29" i="1" l="1"/>
  <c r="F20" i="1"/>
  <c r="G19" i="1" l="1"/>
  <c r="C29" i="1"/>
  <c r="F35" i="1"/>
  <c r="G35" i="1" l="1"/>
  <c r="C35" i="1" s="1"/>
  <c r="G20" i="1"/>
  <c r="C20" i="1" s="1"/>
  <c r="C19" i="1"/>
</calcChain>
</file>

<file path=xl/sharedStrings.xml><?xml version="1.0" encoding="utf-8"?>
<sst xmlns="http://schemas.openxmlformats.org/spreadsheetml/2006/main" count="107" uniqueCount="65">
  <si>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</si>
  <si>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</si>
  <si>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</si>
  <si>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</si>
  <si>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</si>
  <si>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</si>
  <si>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</si>
  <si>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</si>
  <si>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</si>
  <si>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</si>
  <si>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</si>
  <si>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</si>
  <si>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</si>
  <si>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</si>
  <si>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</si>
  <si>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</si>
  <si>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</si>
  <si>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</si>
  <si>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</si>
  <si>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</si>
  <si>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</si>
  <si>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</si>
  <si>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</si>
  <si>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</si>
  <si>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</si>
  <si>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</si>
  <si>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</si>
  <si>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</si>
  <si>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</si>
  <si>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</si>
  <si>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</si>
  <si>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</si>
  <si>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</si>
  <si>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</si>
  <si>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</si>
  <si>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</si>
  <si>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</si>
  <si>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</si>
  <si>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</si>
  <si>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</si>
  <si>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</si>
  <si>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</si>
  <si>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</si>
  <si>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</si>
  <si>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</si>
  <si>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</si>
  <si>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</si>
  <si>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</si>
  <si>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</si>
  <si>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</si>
  <si>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</si>
  <si>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</si>
  <si>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</si>
  <si>
    <t>L1</t>
  </si>
  <si>
    <t>L1.1</t>
  </si>
  <si>
    <t>L1.2</t>
  </si>
  <si>
    <t>L2</t>
  </si>
  <si>
    <t>L2.1</t>
  </si>
  <si>
    <t>L2.2</t>
  </si>
  <si>
    <t>L3</t>
  </si>
  <si>
    <t>L3.1</t>
  </si>
  <si>
    <t>L3.2</t>
  </si>
  <si>
    <t>L4</t>
  </si>
  <si>
    <t>L4.1</t>
  </si>
  <si>
    <t>L4.2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</si>
</sst>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49" fontId="2" fillId="0" borderId="2" xfId="3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</cellXfs>
  <cellStyles count="7">
    <cellStyle name="Обычный" xfId="0" builtinId="0"/>
    <cellStyle name="Обычный 10" xfId="3"/>
    <cellStyle name="Обычный_Полезный отпуск электроэнергии и мощности, реализуемой по нерегулируемым ценам" xfId="6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2;&#1086;&#1080;%20&#1076;&#1086;&#1082;&#1091;&#1084;&#1077;&#1085;&#1090;&#1099;\Downloads\46EP.ST(v2.0)%20&#1086;&#1082;&#1090;&#1103;&#1073;&#1088;&#110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34">
          <cell r="G34" t="str">
            <v>Дзгоев Альберт Муратович</v>
          </cell>
        </row>
        <row r="42">
          <cell r="G42" t="str">
            <v>Хугаева Виктория Юрьевна</v>
          </cell>
        </row>
        <row r="43">
          <cell r="G43" t="str">
            <v>Экономист</v>
          </cell>
        </row>
        <row r="44">
          <cell r="G44" t="str">
            <v>(86736) 4-20-64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topLeftCell="A7" workbookViewId="0">
      <selection activeCell="J19" sqref="J19"/>
    </sheetView>
  </sheetViews>
  <sheetFormatPr defaultRowHeight="15" x14ac:dyDescent="0.25"/>
  <cols>
    <col min="1" max="1" width="12" customWidth="1"/>
    <col min="2" max="2" width="13.140625" customWidth="1"/>
    <col min="3" max="3" width="13" customWidth="1"/>
    <col min="4" max="4" width="17.5703125" customWidth="1"/>
  </cols>
  <sheetData>
    <row r="1" spans="1:14" s="1" customFormat="1" ht="11.25" hidden="1" x14ac:dyDescent="0.25"/>
    <row r="2" spans="1:14" s="1" customFormat="1" ht="11.25" hidden="1" x14ac:dyDescent="0.25"/>
    <row r="3" spans="1:14" s="1" customFormat="1" ht="11.25" hidden="1" x14ac:dyDescent="0.25"/>
    <row r="4" spans="1:14" s="1" customFormat="1" ht="11.25" hidden="1" x14ac:dyDescent="0.25">
      <c r="C4" s="43"/>
      <c r="D4" s="43"/>
      <c r="E4" s="43"/>
      <c r="F4" s="43"/>
      <c r="G4" s="43"/>
      <c r="H4" s="43"/>
      <c r="J4" s="43"/>
      <c r="K4" s="43"/>
      <c r="L4" s="43"/>
      <c r="M4" s="43"/>
      <c r="N4" s="43"/>
    </row>
    <row r="5" spans="1:14" s="1" customFormat="1" ht="11.25" hidden="1" x14ac:dyDescent="0.25"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</row>
    <row r="6" spans="1:14" s="1" customFormat="1" ht="11.25" hidden="1" x14ac:dyDescent="0.25"/>
    <row r="7" spans="1:14" s="1" customFormat="1" ht="12" customHeight="1" x14ac:dyDescent="0.25">
      <c r="A7" s="2"/>
      <c r="B7" s="2"/>
      <c r="C7" s="2"/>
      <c r="D7" s="2"/>
      <c r="E7" s="2"/>
      <c r="F7" s="2"/>
      <c r="G7" s="2"/>
      <c r="H7" s="3"/>
      <c r="N7" s="44"/>
    </row>
    <row r="8" spans="1:14" s="1" customFormat="1" ht="12" customHeight="1" x14ac:dyDescent="0.25">
      <c r="A8" s="4" t="s">
        <v>0</v>
      </c>
      <c r="B8" s="5"/>
      <c r="C8" s="5"/>
      <c r="D8" s="5"/>
      <c r="E8" s="5"/>
      <c r="F8" s="5"/>
      <c r="G8" s="5"/>
      <c r="H8" s="6"/>
      <c r="I8" s="6"/>
      <c r="J8" s="6"/>
      <c r="K8" s="6"/>
      <c r="L8" s="6"/>
      <c r="M8" s="6"/>
      <c r="N8" s="6"/>
    </row>
    <row r="9" spans="1:14" s="1" customFormat="1" ht="12" customHeight="1" x14ac:dyDescent="0.25">
      <c r="A9" s="7" t="str">
        <f>IF(org="","Не определено",org)</f>
        <v>МУП "Моздокские электрические сети"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1" customFormat="1" ht="12" customHeight="1" x14ac:dyDescent="0.25">
      <c r="A10" s="8"/>
      <c r="B10" s="8"/>
      <c r="C10" s="8"/>
      <c r="D10" s="8"/>
      <c r="E10" s="8"/>
      <c r="F10" s="8"/>
      <c r="G10" s="9" t="s">
        <v>1</v>
      </c>
    </row>
    <row r="11" spans="1:14" s="1" customFormat="1" ht="15" customHeight="1" x14ac:dyDescent="0.25">
      <c r="A11" s="42" t="s">
        <v>2</v>
      </c>
      <c r="B11" s="42" t="s">
        <v>3</v>
      </c>
      <c r="C11" s="42" t="s">
        <v>4</v>
      </c>
      <c r="D11" s="42" t="s">
        <v>5</v>
      </c>
      <c r="E11" s="42"/>
      <c r="F11" s="42"/>
      <c r="G11" s="42"/>
      <c r="H11" s="10"/>
    </row>
    <row r="12" spans="1:14" s="1" customFormat="1" ht="15" customHeight="1" x14ac:dyDescent="0.25">
      <c r="A12" s="42"/>
      <c r="B12" s="42"/>
      <c r="C12" s="42"/>
      <c r="D12" s="31" t="s">
        <v>6</v>
      </c>
      <c r="E12" s="31" t="s">
        <v>7</v>
      </c>
      <c r="F12" s="31" t="s">
        <v>8</v>
      </c>
      <c r="G12" s="31" t="s">
        <v>9</v>
      </c>
      <c r="H12" s="10"/>
    </row>
    <row r="13" spans="1:14" s="1" customFormat="1" ht="12" customHeight="1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</row>
    <row r="14" spans="1:14" s="13" customFormat="1" ht="15" customHeight="1" x14ac:dyDescent="0.25">
      <c r="A14" s="37" t="s">
        <v>10</v>
      </c>
      <c r="B14" s="37"/>
      <c r="C14" s="37"/>
      <c r="D14" s="37"/>
      <c r="E14" s="37"/>
      <c r="F14" s="37"/>
      <c r="G14" s="37"/>
      <c r="H14" s="12"/>
    </row>
    <row r="15" spans="1:14" s="13" customFormat="1" ht="56.25" x14ac:dyDescent="0.25">
      <c r="A15" s="14" t="s">
        <v>11</v>
      </c>
      <c r="B15" s="15">
        <v>10</v>
      </c>
      <c r="C15" s="16">
        <f>SUM(D15:G15)</f>
        <v>6182.6959999999999</v>
      </c>
      <c r="D15" s="17">
        <f>5406.5+497.94</f>
        <v>5904.44</v>
      </c>
      <c r="E15" s="17"/>
      <c r="F15" s="17">
        <v>278.25599999999997</v>
      </c>
      <c r="G15" s="17"/>
      <c r="H15" s="12"/>
    </row>
    <row r="16" spans="1:14" s="13" customFormat="1" ht="15" customHeight="1" x14ac:dyDescent="0.25">
      <c r="A16" s="14" t="s">
        <v>12</v>
      </c>
      <c r="B16" s="15">
        <v>20</v>
      </c>
      <c r="C16" s="16">
        <f t="shared" ref="C16:C79" si="0">SUM(D16:G16)</f>
        <v>0</v>
      </c>
      <c r="D16" s="17"/>
      <c r="E16" s="17"/>
      <c r="F16" s="17"/>
      <c r="G16" s="17"/>
      <c r="H16" s="12"/>
    </row>
    <row r="17" spans="1:8" s="13" customFormat="1" ht="15" customHeight="1" x14ac:dyDescent="0.25">
      <c r="A17" s="14" t="s">
        <v>13</v>
      </c>
      <c r="B17" s="15">
        <v>30</v>
      </c>
      <c r="C17" s="16">
        <f t="shared" si="0"/>
        <v>0</v>
      </c>
      <c r="D17" s="17"/>
      <c r="E17" s="17"/>
      <c r="F17" s="17"/>
      <c r="G17" s="17"/>
      <c r="H17" s="12"/>
    </row>
    <row r="18" spans="1:8" s="13" customFormat="1" ht="15" customHeight="1" x14ac:dyDescent="0.25">
      <c r="A18" s="14" t="s">
        <v>14</v>
      </c>
      <c r="B18" s="15">
        <v>40</v>
      </c>
      <c r="C18" s="16">
        <f t="shared" si="0"/>
        <v>6182.6959999999999</v>
      </c>
      <c r="D18" s="17">
        <f>D15</f>
        <v>5904.44</v>
      </c>
      <c r="E18" s="17"/>
      <c r="F18" s="17">
        <f>F15</f>
        <v>278.25599999999997</v>
      </c>
      <c r="G18" s="17"/>
      <c r="H18" s="12"/>
    </row>
    <row r="19" spans="1:8" s="13" customFormat="1" ht="78.75" x14ac:dyDescent="0.25">
      <c r="A19" s="14" t="s">
        <v>15</v>
      </c>
      <c r="B19" s="15">
        <v>50</v>
      </c>
      <c r="C19" s="16">
        <f t="shared" si="0"/>
        <v>9729.202487999999</v>
      </c>
      <c r="D19" s="17"/>
      <c r="E19" s="17"/>
      <c r="F19" s="17">
        <f>D29</f>
        <v>5904.44</v>
      </c>
      <c r="G19" s="17">
        <f>F29</f>
        <v>3824.7624880000003</v>
      </c>
      <c r="H19" s="12"/>
    </row>
    <row r="20" spans="1:8" s="13" customFormat="1" ht="15" customHeight="1" x14ac:dyDescent="0.25">
      <c r="A20" s="14" t="s">
        <v>6</v>
      </c>
      <c r="B20" s="15">
        <v>60</v>
      </c>
      <c r="C20" s="16">
        <f t="shared" si="0"/>
        <v>9729.202487999999</v>
      </c>
      <c r="D20" s="17"/>
      <c r="E20" s="17"/>
      <c r="F20" s="17">
        <f>F19</f>
        <v>5904.44</v>
      </c>
      <c r="G20" s="17">
        <f>G19</f>
        <v>3824.7624880000003</v>
      </c>
      <c r="H20" s="12"/>
    </row>
    <row r="21" spans="1:8" s="13" customFormat="1" ht="15" customHeight="1" x14ac:dyDescent="0.25">
      <c r="A21" s="14" t="s">
        <v>7</v>
      </c>
      <c r="B21" s="15">
        <v>70</v>
      </c>
      <c r="C21" s="16">
        <f t="shared" si="0"/>
        <v>0</v>
      </c>
      <c r="D21" s="17"/>
      <c r="E21" s="17"/>
      <c r="F21" s="17"/>
      <c r="G21" s="17"/>
      <c r="H21" s="12"/>
    </row>
    <row r="22" spans="1:8" s="13" customFormat="1" ht="15" customHeight="1" x14ac:dyDescent="0.25">
      <c r="A22" s="14" t="s">
        <v>8</v>
      </c>
      <c r="B22" s="15">
        <v>80</v>
      </c>
      <c r="C22" s="16">
        <f t="shared" si="0"/>
        <v>0</v>
      </c>
      <c r="D22" s="17"/>
      <c r="E22" s="17"/>
      <c r="F22" s="17"/>
      <c r="G22" s="17"/>
      <c r="H22" s="12"/>
    </row>
    <row r="23" spans="1:8" s="13" customFormat="1" ht="15" customHeight="1" x14ac:dyDescent="0.25">
      <c r="A23" s="14" t="s">
        <v>16</v>
      </c>
      <c r="B23" s="15">
        <v>90</v>
      </c>
      <c r="C23" s="16">
        <f t="shared" si="0"/>
        <v>0</v>
      </c>
      <c r="D23" s="17"/>
      <c r="E23" s="17"/>
      <c r="F23" s="17"/>
      <c r="G23" s="17"/>
      <c r="H23" s="12"/>
    </row>
    <row r="24" spans="1:8" s="13" customFormat="1" ht="15" customHeight="1" x14ac:dyDescent="0.25">
      <c r="A24" s="14" t="s">
        <v>17</v>
      </c>
      <c r="B24" s="15">
        <v>100</v>
      </c>
      <c r="C24" s="16">
        <f t="shared" si="0"/>
        <v>4754.4110000000001</v>
      </c>
      <c r="D24" s="17"/>
      <c r="E24" s="17"/>
      <c r="F24" s="17">
        <f>F25</f>
        <v>1758.212</v>
      </c>
      <c r="G24" s="17">
        <f>G25+G26</f>
        <v>2996.1990000000001</v>
      </c>
      <c r="H24" s="12"/>
    </row>
    <row r="25" spans="1:8" s="13" customFormat="1" ht="90" x14ac:dyDescent="0.25">
      <c r="A25" s="14" t="s">
        <v>18</v>
      </c>
      <c r="B25" s="15">
        <v>110</v>
      </c>
      <c r="C25" s="16">
        <f t="shared" si="0"/>
        <v>2140.261</v>
      </c>
      <c r="D25" s="17"/>
      <c r="E25" s="17"/>
      <c r="F25" s="17">
        <f>1286.701+471.511</f>
        <v>1758.212</v>
      </c>
      <c r="G25" s="17">
        <f>82.307+299.742</f>
        <v>382.04900000000004</v>
      </c>
      <c r="H25" s="12"/>
    </row>
    <row r="26" spans="1:8" s="13" customFormat="1" ht="15" customHeight="1" x14ac:dyDescent="0.25">
      <c r="A26" s="14" t="s">
        <v>19</v>
      </c>
      <c r="B26" s="15">
        <v>120</v>
      </c>
      <c r="C26" s="16">
        <f t="shared" si="0"/>
        <v>2614.15</v>
      </c>
      <c r="D26" s="17"/>
      <c r="E26" s="17"/>
      <c r="F26" s="17"/>
      <c r="G26" s="17">
        <f>303.013+2311.137</f>
        <v>2614.15</v>
      </c>
      <c r="H26" s="12"/>
    </row>
    <row r="27" spans="1:8" s="13" customFormat="1" ht="56.25" x14ac:dyDescent="0.25">
      <c r="A27" s="14" t="s">
        <v>20</v>
      </c>
      <c r="B27" s="15">
        <v>130</v>
      </c>
      <c r="C27" s="16">
        <f t="shared" si="0"/>
        <v>0</v>
      </c>
      <c r="D27" s="17"/>
      <c r="E27" s="17"/>
      <c r="F27" s="17"/>
      <c r="G27" s="17"/>
      <c r="H27" s="12"/>
    </row>
    <row r="28" spans="1:8" s="13" customFormat="1" ht="15" customHeight="1" x14ac:dyDescent="0.25">
      <c r="A28" s="14" t="s">
        <v>21</v>
      </c>
      <c r="B28" s="15">
        <v>140</v>
      </c>
      <c r="C28" s="16">
        <f t="shared" si="0"/>
        <v>0</v>
      </c>
      <c r="D28" s="17"/>
      <c r="E28" s="17"/>
      <c r="F28" s="17"/>
      <c r="G28" s="17"/>
      <c r="H28" s="12"/>
    </row>
    <row r="29" spans="1:8" s="13" customFormat="1" ht="15" customHeight="1" x14ac:dyDescent="0.25">
      <c r="A29" s="14" t="s">
        <v>22</v>
      </c>
      <c r="B29" s="15">
        <v>150</v>
      </c>
      <c r="C29" s="16">
        <f t="shared" si="0"/>
        <v>9729.202487999999</v>
      </c>
      <c r="D29" s="17">
        <f>D15</f>
        <v>5904.44</v>
      </c>
      <c r="E29" s="17"/>
      <c r="F29" s="17">
        <f>F15+F19-F24-F33</f>
        <v>3824.7624880000003</v>
      </c>
      <c r="G29" s="17"/>
      <c r="H29" s="12"/>
    </row>
    <row r="30" spans="1:8" s="13" customFormat="1" ht="15" customHeight="1" x14ac:dyDescent="0.25">
      <c r="A30" s="14" t="s">
        <v>23</v>
      </c>
      <c r="B30" s="15">
        <v>160</v>
      </c>
      <c r="C30" s="16">
        <f t="shared" si="0"/>
        <v>0</v>
      </c>
      <c r="D30" s="17"/>
      <c r="E30" s="17"/>
      <c r="F30" s="17"/>
      <c r="G30" s="17"/>
      <c r="H30" s="12"/>
    </row>
    <row r="31" spans="1:8" s="13" customFormat="1" ht="78.75" x14ac:dyDescent="0.25">
      <c r="A31" s="14" t="s">
        <v>24</v>
      </c>
      <c r="B31" s="15">
        <v>170</v>
      </c>
      <c r="C31" s="16">
        <f t="shared" si="0"/>
        <v>0</v>
      </c>
      <c r="D31" s="17"/>
      <c r="E31" s="17"/>
      <c r="F31" s="17"/>
      <c r="G31" s="17"/>
      <c r="H31" s="12"/>
    </row>
    <row r="32" spans="1:8" s="13" customFormat="1" ht="56.25" x14ac:dyDescent="0.25">
      <c r="A32" s="14" t="s">
        <v>25</v>
      </c>
      <c r="B32" s="15">
        <v>180</v>
      </c>
      <c r="C32" s="16">
        <f t="shared" si="0"/>
        <v>0</v>
      </c>
      <c r="D32" s="17"/>
      <c r="E32" s="17"/>
      <c r="F32" s="17"/>
      <c r="G32" s="17"/>
      <c r="H32" s="12"/>
    </row>
    <row r="33" spans="1:8" s="13" customFormat="1" ht="15" customHeight="1" x14ac:dyDescent="0.25">
      <c r="A33" s="14" t="s">
        <v>26</v>
      </c>
      <c r="B33" s="15">
        <v>190</v>
      </c>
      <c r="C33" s="16">
        <f t="shared" si="0"/>
        <v>1428.2850000000001</v>
      </c>
      <c r="D33" s="17"/>
      <c r="E33" s="17"/>
      <c r="F33" s="17">
        <f>C15*0.097</f>
        <v>599.72151199999996</v>
      </c>
      <c r="G33" s="17">
        <f>1428.285-F33</f>
        <v>828.56348800000012</v>
      </c>
      <c r="H33" s="12"/>
    </row>
    <row r="34" spans="1:8" s="13" customFormat="1" ht="15" customHeight="1" x14ac:dyDescent="0.25">
      <c r="A34" s="14" t="s">
        <v>27</v>
      </c>
      <c r="B34" s="15">
        <v>200</v>
      </c>
      <c r="C34" s="16">
        <f t="shared" si="0"/>
        <v>0</v>
      </c>
      <c r="D34" s="17"/>
      <c r="E34" s="17"/>
      <c r="F34" s="17"/>
      <c r="G34" s="17"/>
      <c r="H34" s="12"/>
    </row>
    <row r="35" spans="1:8" s="13" customFormat="1" ht="15" customHeight="1" x14ac:dyDescent="0.25">
      <c r="A35" s="14" t="s">
        <v>28</v>
      </c>
      <c r="B35" s="15">
        <v>210</v>
      </c>
      <c r="C35" s="16">
        <f t="shared" si="0"/>
        <v>0</v>
      </c>
      <c r="D35" s="16">
        <f>(D15+D19+D31)-(D24+D29+D30+D32+D33)</f>
        <v>0</v>
      </c>
      <c r="E35" s="16">
        <f>(E15+E19+E31)-(E24+E29+E30+E32+E33)</f>
        <v>0</v>
      </c>
      <c r="F35" s="16">
        <f>(F15+F19+F31)-(F24+F29+F30+F32+F33)</f>
        <v>0</v>
      </c>
      <c r="G35" s="16">
        <f>(G15+G19+G31)-(G24+G29+G30+G32+G33)</f>
        <v>0</v>
      </c>
      <c r="H35" s="12"/>
    </row>
    <row r="36" spans="1:8" s="13" customFormat="1" ht="15" customHeight="1" x14ac:dyDescent="0.25">
      <c r="A36" s="37" t="s">
        <v>29</v>
      </c>
      <c r="B36" s="37"/>
      <c r="C36" s="37"/>
      <c r="D36" s="37"/>
      <c r="E36" s="37"/>
      <c r="F36" s="37"/>
      <c r="G36" s="37"/>
      <c r="H36" s="12"/>
    </row>
    <row r="37" spans="1:8" s="13" customFormat="1" ht="56.25" x14ac:dyDescent="0.25">
      <c r="A37" s="14" t="s">
        <v>11</v>
      </c>
      <c r="B37" s="15">
        <v>300</v>
      </c>
      <c r="C37" s="16">
        <f t="shared" si="0"/>
        <v>10.219999999999999</v>
      </c>
      <c r="D37" s="17">
        <v>10.119999999999999</v>
      </c>
      <c r="E37" s="17"/>
      <c r="F37" s="17">
        <v>0.1</v>
      </c>
      <c r="G37" s="17"/>
      <c r="H37" s="12"/>
    </row>
    <row r="38" spans="1:8" s="13" customFormat="1" ht="15" customHeight="1" x14ac:dyDescent="0.25">
      <c r="A38" s="14" t="s">
        <v>12</v>
      </c>
      <c r="B38" s="15">
        <v>310</v>
      </c>
      <c r="C38" s="16">
        <f t="shared" si="0"/>
        <v>0</v>
      </c>
      <c r="D38" s="17"/>
      <c r="E38" s="17"/>
      <c r="F38" s="17"/>
      <c r="G38" s="17"/>
      <c r="H38" s="12"/>
    </row>
    <row r="39" spans="1:8" s="13" customFormat="1" ht="15" customHeight="1" x14ac:dyDescent="0.25">
      <c r="A39" s="14" t="s">
        <v>13</v>
      </c>
      <c r="B39" s="15">
        <v>320</v>
      </c>
      <c r="C39" s="16">
        <f t="shared" si="0"/>
        <v>0</v>
      </c>
      <c r="D39" s="17"/>
      <c r="E39" s="17"/>
      <c r="F39" s="17"/>
      <c r="G39" s="17"/>
      <c r="H39" s="12"/>
    </row>
    <row r="40" spans="1:8" s="13" customFormat="1" ht="15" customHeight="1" x14ac:dyDescent="0.25">
      <c r="A40" s="14" t="s">
        <v>14</v>
      </c>
      <c r="B40" s="15">
        <v>330</v>
      </c>
      <c r="C40" s="16">
        <f t="shared" si="0"/>
        <v>0</v>
      </c>
      <c r="D40" s="17"/>
      <c r="E40" s="17"/>
      <c r="F40" s="17"/>
      <c r="G40" s="17"/>
      <c r="H40" s="12"/>
    </row>
    <row r="41" spans="1:8" s="13" customFormat="1" ht="78.75" x14ac:dyDescent="0.25">
      <c r="A41" s="14" t="s">
        <v>15</v>
      </c>
      <c r="B41" s="15">
        <v>340</v>
      </c>
      <c r="C41" s="16">
        <f t="shared" si="0"/>
        <v>16.64</v>
      </c>
      <c r="D41" s="17"/>
      <c r="E41" s="17"/>
      <c r="F41" s="17">
        <v>10.119999999999999</v>
      </c>
      <c r="G41" s="17">
        <v>6.52</v>
      </c>
      <c r="H41" s="12"/>
    </row>
    <row r="42" spans="1:8" s="13" customFormat="1" ht="15" customHeight="1" x14ac:dyDescent="0.25">
      <c r="A42" s="14" t="s">
        <v>6</v>
      </c>
      <c r="B42" s="15">
        <v>350</v>
      </c>
      <c r="C42" s="16">
        <f t="shared" si="0"/>
        <v>10.119999999999999</v>
      </c>
      <c r="D42" s="17"/>
      <c r="E42" s="17"/>
      <c r="F42" s="17">
        <v>10.119999999999999</v>
      </c>
      <c r="G42" s="17"/>
      <c r="H42" s="12"/>
    </row>
    <row r="43" spans="1:8" s="13" customFormat="1" ht="15" customHeight="1" x14ac:dyDescent="0.25">
      <c r="A43" s="14" t="s">
        <v>7</v>
      </c>
      <c r="B43" s="15">
        <v>360</v>
      </c>
      <c r="C43" s="16">
        <f t="shared" si="0"/>
        <v>0</v>
      </c>
      <c r="D43" s="17"/>
      <c r="E43" s="17"/>
      <c r="F43" s="17"/>
      <c r="G43" s="17"/>
      <c r="H43" s="12"/>
    </row>
    <row r="44" spans="1:8" s="13" customFormat="1" ht="15" customHeight="1" x14ac:dyDescent="0.25">
      <c r="A44" s="14" t="s">
        <v>8</v>
      </c>
      <c r="B44" s="15">
        <v>370</v>
      </c>
      <c r="C44" s="16">
        <f t="shared" si="0"/>
        <v>6.52</v>
      </c>
      <c r="D44" s="17"/>
      <c r="E44" s="17"/>
      <c r="F44" s="17"/>
      <c r="G44" s="17">
        <v>6.52</v>
      </c>
      <c r="H44" s="12"/>
    </row>
    <row r="45" spans="1:8" s="13" customFormat="1" ht="15" customHeight="1" x14ac:dyDescent="0.25">
      <c r="A45" s="14" t="s">
        <v>16</v>
      </c>
      <c r="B45" s="15">
        <v>380</v>
      </c>
      <c r="C45" s="16">
        <f t="shared" si="0"/>
        <v>0</v>
      </c>
      <c r="D45" s="17"/>
      <c r="E45" s="17"/>
      <c r="F45" s="17"/>
      <c r="G45" s="17"/>
      <c r="H45" s="12"/>
    </row>
    <row r="46" spans="1:8" s="13" customFormat="1" ht="15" customHeight="1" x14ac:dyDescent="0.25">
      <c r="A46" s="14" t="s">
        <v>17</v>
      </c>
      <c r="B46" s="15">
        <v>390</v>
      </c>
      <c r="C46" s="16">
        <f t="shared" si="0"/>
        <v>8.879999999999999</v>
      </c>
      <c r="D46" s="17"/>
      <c r="E46" s="17"/>
      <c r="F46" s="17">
        <v>2.71</v>
      </c>
      <c r="G46" s="17">
        <v>6.17</v>
      </c>
      <c r="H46" s="12"/>
    </row>
    <row r="47" spans="1:8" s="13" customFormat="1" ht="90" x14ac:dyDescent="0.25">
      <c r="A47" s="14" t="s">
        <v>18</v>
      </c>
      <c r="B47" s="15">
        <v>400</v>
      </c>
      <c r="C47" s="16">
        <f t="shared" si="0"/>
        <v>3.19</v>
      </c>
      <c r="D47" s="17"/>
      <c r="E47" s="17"/>
      <c r="F47" s="17">
        <v>2.04</v>
      </c>
      <c r="G47" s="17">
        <v>1.1499999999999999</v>
      </c>
      <c r="H47" s="12"/>
    </row>
    <row r="48" spans="1:8" s="13" customFormat="1" ht="15" customHeight="1" x14ac:dyDescent="0.25">
      <c r="A48" s="14" t="s">
        <v>19</v>
      </c>
      <c r="B48" s="15">
        <v>410</v>
      </c>
      <c r="C48" s="16">
        <f t="shared" si="0"/>
        <v>4.8499999999999996</v>
      </c>
      <c r="D48" s="17"/>
      <c r="E48" s="17"/>
      <c r="F48" s="17"/>
      <c r="G48" s="17">
        <v>4.8499999999999996</v>
      </c>
      <c r="H48" s="12"/>
    </row>
    <row r="49" spans="1:8" s="13" customFormat="1" ht="15" customHeight="1" x14ac:dyDescent="0.25">
      <c r="A49" s="14" t="s">
        <v>30</v>
      </c>
      <c r="B49" s="15">
        <v>420</v>
      </c>
      <c r="C49" s="16">
        <f t="shared" si="0"/>
        <v>0</v>
      </c>
      <c r="D49" s="17"/>
      <c r="E49" s="17"/>
      <c r="F49" s="17"/>
      <c r="G49" s="17"/>
      <c r="H49" s="12"/>
    </row>
    <row r="50" spans="1:8" s="13" customFormat="1" ht="15" customHeight="1" x14ac:dyDescent="0.25">
      <c r="A50" s="14" t="s">
        <v>21</v>
      </c>
      <c r="B50" s="15">
        <v>430</v>
      </c>
      <c r="C50" s="16">
        <f t="shared" si="0"/>
        <v>0</v>
      </c>
      <c r="D50" s="17"/>
      <c r="E50" s="17"/>
      <c r="F50" s="17"/>
      <c r="G50" s="17"/>
      <c r="H50" s="12"/>
    </row>
    <row r="51" spans="1:8" s="13" customFormat="1" ht="15" customHeight="1" x14ac:dyDescent="0.25">
      <c r="A51" s="14" t="s">
        <v>22</v>
      </c>
      <c r="B51" s="15">
        <v>440</v>
      </c>
      <c r="C51" s="16">
        <f t="shared" si="0"/>
        <v>16.64</v>
      </c>
      <c r="D51" s="17">
        <v>10.119999999999999</v>
      </c>
      <c r="E51" s="17"/>
      <c r="F51" s="17">
        <v>6.52</v>
      </c>
      <c r="G51" s="17"/>
      <c r="H51" s="12"/>
    </row>
    <row r="52" spans="1:8" s="13" customFormat="1" ht="15" customHeight="1" x14ac:dyDescent="0.25">
      <c r="A52" s="14" t="s">
        <v>23</v>
      </c>
      <c r="B52" s="15">
        <v>450</v>
      </c>
      <c r="C52" s="16">
        <f t="shared" si="0"/>
        <v>0</v>
      </c>
      <c r="D52" s="17"/>
      <c r="E52" s="17"/>
      <c r="F52" s="17"/>
      <c r="G52" s="17"/>
      <c r="H52" s="12"/>
    </row>
    <row r="53" spans="1:8" s="13" customFormat="1" ht="78.75" x14ac:dyDescent="0.25">
      <c r="A53" s="14" t="s">
        <v>24</v>
      </c>
      <c r="B53" s="15">
        <v>460</v>
      </c>
      <c r="C53" s="16">
        <f t="shared" si="0"/>
        <v>0</v>
      </c>
      <c r="D53" s="17"/>
      <c r="E53" s="17"/>
      <c r="F53" s="17"/>
      <c r="G53" s="17"/>
      <c r="H53" s="12"/>
    </row>
    <row r="54" spans="1:8" s="13" customFormat="1" ht="56.25" x14ac:dyDescent="0.25">
      <c r="A54" s="14" t="s">
        <v>25</v>
      </c>
      <c r="B54" s="15">
        <v>470</v>
      </c>
      <c r="C54" s="16">
        <f t="shared" si="0"/>
        <v>0</v>
      </c>
      <c r="D54" s="17"/>
      <c r="E54" s="17"/>
      <c r="F54" s="17"/>
      <c r="G54" s="17"/>
      <c r="H54" s="12"/>
    </row>
    <row r="55" spans="1:8" s="13" customFormat="1" ht="15" customHeight="1" x14ac:dyDescent="0.25">
      <c r="A55" s="14" t="s">
        <v>26</v>
      </c>
      <c r="B55" s="15">
        <v>480</v>
      </c>
      <c r="C55" s="16">
        <f t="shared" si="0"/>
        <v>1.3399999999999999</v>
      </c>
      <c r="D55" s="17"/>
      <c r="E55" s="17"/>
      <c r="F55" s="17">
        <v>0.99</v>
      </c>
      <c r="G55" s="17">
        <v>0.35</v>
      </c>
      <c r="H55" s="12"/>
    </row>
    <row r="56" spans="1:8" s="13" customFormat="1" ht="15" customHeight="1" x14ac:dyDescent="0.25">
      <c r="A56" s="14" t="s">
        <v>27</v>
      </c>
      <c r="B56" s="15">
        <v>490</v>
      </c>
      <c r="C56" s="16">
        <f t="shared" si="0"/>
        <v>0</v>
      </c>
      <c r="D56" s="17"/>
      <c r="E56" s="17"/>
      <c r="F56" s="17"/>
      <c r="G56" s="17"/>
      <c r="H56" s="12"/>
    </row>
    <row r="57" spans="1:8" s="13" customFormat="1" ht="15" customHeight="1" x14ac:dyDescent="0.25">
      <c r="A57" s="14" t="s">
        <v>28</v>
      </c>
      <c r="B57" s="15">
        <v>500</v>
      </c>
      <c r="C57" s="16">
        <f t="shared" si="0"/>
        <v>0</v>
      </c>
      <c r="D57" s="16">
        <f>(D37+D41+D53)-(D46+D51+D52+D54+D55)</f>
        <v>0</v>
      </c>
      <c r="E57" s="16">
        <f>(E37+E41+E53)-(E46+E51+E52+E54+E55)</f>
        <v>0</v>
      </c>
      <c r="F57" s="16">
        <f>(F37+F41+F53)-(F46+F51+F52+F54+F55)</f>
        <v>0</v>
      </c>
      <c r="G57" s="16">
        <f>(G37+G41+G53)-(G46+G51+G52+G54+G55)</f>
        <v>0</v>
      </c>
      <c r="H57" s="12"/>
    </row>
    <row r="58" spans="1:8" s="13" customFormat="1" ht="15" customHeight="1" x14ac:dyDescent="0.25">
      <c r="A58" s="37" t="s">
        <v>29</v>
      </c>
      <c r="B58" s="37"/>
      <c r="C58" s="37"/>
      <c r="D58" s="37"/>
      <c r="E58" s="37"/>
      <c r="F58" s="37"/>
      <c r="G58" s="37"/>
      <c r="H58" s="12"/>
    </row>
    <row r="59" spans="1:8" s="13" customFormat="1" ht="15" customHeight="1" x14ac:dyDescent="0.25">
      <c r="A59" s="14" t="s">
        <v>31</v>
      </c>
      <c r="B59" s="15">
        <v>600</v>
      </c>
      <c r="C59" s="16">
        <f t="shared" si="0"/>
        <v>0</v>
      </c>
      <c r="D59" s="17"/>
      <c r="E59" s="17"/>
      <c r="F59" s="17"/>
      <c r="G59" s="17"/>
      <c r="H59" s="12"/>
    </row>
    <row r="60" spans="1:8" s="13" customFormat="1" ht="15" customHeight="1" x14ac:dyDescent="0.25">
      <c r="A60" s="14" t="s">
        <v>32</v>
      </c>
      <c r="B60" s="15">
        <v>610</v>
      </c>
      <c r="C60" s="16">
        <f t="shared" si="0"/>
        <v>0</v>
      </c>
      <c r="D60" s="17"/>
      <c r="E60" s="17"/>
      <c r="F60" s="17"/>
      <c r="G60" s="17"/>
      <c r="H60" s="12"/>
    </row>
    <row r="61" spans="1:8" s="13" customFormat="1" ht="15" customHeight="1" x14ac:dyDescent="0.25">
      <c r="A61" s="14" t="s">
        <v>33</v>
      </c>
      <c r="B61" s="15">
        <v>620</v>
      </c>
      <c r="C61" s="16">
        <f t="shared" si="0"/>
        <v>0</v>
      </c>
      <c r="D61" s="17"/>
      <c r="E61" s="17"/>
      <c r="F61" s="17"/>
      <c r="G61" s="17"/>
      <c r="H61" s="12"/>
    </row>
    <row r="62" spans="1:8" s="13" customFormat="1" ht="15" customHeight="1" x14ac:dyDescent="0.25">
      <c r="A62" s="37" t="s">
        <v>34</v>
      </c>
      <c r="B62" s="37"/>
      <c r="C62" s="37"/>
      <c r="D62" s="37"/>
      <c r="E62" s="37"/>
      <c r="F62" s="37"/>
      <c r="G62" s="37"/>
      <c r="H62" s="12"/>
    </row>
    <row r="63" spans="1:8" s="13" customFormat="1" ht="67.5" x14ac:dyDescent="0.25">
      <c r="A63" s="14" t="s">
        <v>35</v>
      </c>
      <c r="B63" s="15">
        <v>700</v>
      </c>
      <c r="C63" s="16">
        <f t="shared" si="0"/>
        <v>4754.4110000000001</v>
      </c>
      <c r="D63" s="17"/>
      <c r="E63" s="17"/>
      <c r="F63" s="17">
        <f>F64</f>
        <v>1758.212</v>
      </c>
      <c r="G63" s="17">
        <f>G64</f>
        <v>2996.1990000000001</v>
      </c>
      <c r="H63" s="12"/>
    </row>
    <row r="64" spans="1:8" s="1" customFormat="1" ht="15" customHeight="1" x14ac:dyDescent="0.25">
      <c r="A64" s="14" t="s">
        <v>36</v>
      </c>
      <c r="B64" s="15">
        <v>710</v>
      </c>
      <c r="C64" s="16">
        <f t="shared" si="0"/>
        <v>4754.4110000000001</v>
      </c>
      <c r="D64" s="18"/>
      <c r="E64" s="18"/>
      <c r="F64" s="18">
        <f>1286.701+471.511</f>
        <v>1758.212</v>
      </c>
      <c r="G64" s="18">
        <f>303.013+2311.137+82.307+299.742</f>
        <v>2996.1990000000001</v>
      </c>
      <c r="H64" s="10"/>
    </row>
    <row r="65" spans="1:9" s="1" customFormat="1" ht="15" customHeight="1" x14ac:dyDescent="0.25">
      <c r="A65" s="14" t="s">
        <v>37</v>
      </c>
      <c r="B65" s="15">
        <v>720</v>
      </c>
      <c r="C65" s="16">
        <f t="shared" si="0"/>
        <v>0</v>
      </c>
      <c r="D65" s="18"/>
      <c r="E65" s="18"/>
      <c r="F65" s="18"/>
      <c r="G65" s="18"/>
      <c r="H65" s="10"/>
    </row>
    <row r="66" spans="1:9" s="1" customFormat="1" ht="15" customHeight="1" x14ac:dyDescent="0.25">
      <c r="A66" s="14" t="s">
        <v>38</v>
      </c>
      <c r="B66" s="15">
        <v>730</v>
      </c>
      <c r="C66" s="16">
        <f t="shared" si="0"/>
        <v>0</v>
      </c>
      <c r="D66" s="18"/>
      <c r="E66" s="18"/>
      <c r="F66" s="18"/>
      <c r="G66" s="18"/>
      <c r="H66" s="10"/>
    </row>
    <row r="67" spans="1:9" s="1" customFormat="1" ht="15" customHeight="1" x14ac:dyDescent="0.25">
      <c r="A67" s="14" t="s">
        <v>39</v>
      </c>
      <c r="B67" s="15">
        <v>740</v>
      </c>
      <c r="C67" s="16">
        <f t="shared" si="0"/>
        <v>0</v>
      </c>
      <c r="D67" s="18"/>
      <c r="E67" s="18"/>
      <c r="F67" s="18"/>
      <c r="G67" s="18"/>
      <c r="H67" s="10"/>
    </row>
    <row r="68" spans="1:9" s="1" customFormat="1" ht="67.5" x14ac:dyDescent="0.25">
      <c r="A68" s="14" t="s">
        <v>40</v>
      </c>
      <c r="B68" s="15">
        <v>750</v>
      </c>
      <c r="C68" s="16">
        <f t="shared" si="0"/>
        <v>0</v>
      </c>
      <c r="D68" s="18"/>
      <c r="E68" s="18"/>
      <c r="F68" s="18"/>
      <c r="G68" s="18"/>
      <c r="H68" s="10"/>
    </row>
    <row r="69" spans="1:9" s="1" customFormat="1" ht="15" customHeight="1" x14ac:dyDescent="0.25">
      <c r="A69" s="14" t="s">
        <v>36</v>
      </c>
      <c r="B69" s="15">
        <v>760</v>
      </c>
      <c r="C69" s="16">
        <f t="shared" si="0"/>
        <v>0</v>
      </c>
      <c r="D69" s="18"/>
      <c r="E69" s="18"/>
      <c r="F69" s="18"/>
      <c r="G69" s="18"/>
      <c r="H69" s="10"/>
    </row>
    <row r="70" spans="1:9" s="1" customFormat="1" ht="15" customHeight="1" x14ac:dyDescent="0.25">
      <c r="A70" s="14" t="s">
        <v>37</v>
      </c>
      <c r="B70" s="15">
        <v>770</v>
      </c>
      <c r="C70" s="16">
        <f t="shared" si="0"/>
        <v>0</v>
      </c>
      <c r="D70" s="18"/>
      <c r="E70" s="18"/>
      <c r="F70" s="18"/>
      <c r="G70" s="18"/>
      <c r="H70" s="10"/>
    </row>
    <row r="71" spans="1:9" s="1" customFormat="1" ht="15" customHeight="1" x14ac:dyDescent="0.25">
      <c r="A71" s="14" t="s">
        <v>38</v>
      </c>
      <c r="B71" s="15">
        <v>780</v>
      </c>
      <c r="C71" s="16">
        <f t="shared" si="0"/>
        <v>0</v>
      </c>
      <c r="D71" s="18"/>
      <c r="E71" s="18"/>
      <c r="F71" s="18"/>
      <c r="G71" s="18"/>
      <c r="H71" s="10"/>
    </row>
    <row r="72" spans="1:9" s="1" customFormat="1" ht="15" customHeight="1" x14ac:dyDescent="0.25">
      <c r="A72" s="14" t="s">
        <v>39</v>
      </c>
      <c r="B72" s="15">
        <v>790</v>
      </c>
      <c r="C72" s="16">
        <f t="shared" si="0"/>
        <v>0</v>
      </c>
      <c r="D72" s="18"/>
      <c r="E72" s="18"/>
      <c r="F72" s="18"/>
      <c r="G72" s="18"/>
      <c r="H72" s="10"/>
    </row>
    <row r="73" spans="1:9" s="1" customFormat="1" ht="15" customHeight="1" x14ac:dyDescent="0.25">
      <c r="A73" s="37" t="s">
        <v>41</v>
      </c>
      <c r="B73" s="37"/>
      <c r="C73" s="37"/>
      <c r="D73" s="37"/>
      <c r="E73" s="37"/>
      <c r="F73" s="37"/>
      <c r="G73" s="37"/>
      <c r="H73" s="10"/>
    </row>
    <row r="74" spans="1:9" s="1" customFormat="1" ht="67.5" x14ac:dyDescent="0.25">
      <c r="A74" s="14" t="s">
        <v>35</v>
      </c>
      <c r="B74" s="15">
        <v>800</v>
      </c>
      <c r="C74" s="16">
        <f t="shared" si="0"/>
        <v>12881.040539999998</v>
      </c>
      <c r="D74" s="18"/>
      <c r="E74" s="18"/>
      <c r="F74" s="18">
        <f>F75</f>
        <v>5197.1587099999997</v>
      </c>
      <c r="G74" s="18">
        <f>G75</f>
        <v>7683.8818299999994</v>
      </c>
      <c r="H74" s="10"/>
    </row>
    <row r="75" spans="1:9" s="1" customFormat="1" ht="15" customHeight="1" x14ac:dyDescent="0.25">
      <c r="A75" s="14" t="s">
        <v>36</v>
      </c>
      <c r="B75" s="15">
        <v>810</v>
      </c>
      <c r="C75" s="16">
        <f t="shared" si="0"/>
        <v>12881.040539999998</v>
      </c>
      <c r="D75" s="18"/>
      <c r="E75" s="18"/>
      <c r="F75" s="18">
        <f>3819.89385+1377.26486</f>
        <v>5197.1587099999997</v>
      </c>
      <c r="G75" s="18">
        <f>1165.30662+256.25708+5828.17444+434.14369</f>
        <v>7683.8818299999994</v>
      </c>
      <c r="H75" s="10"/>
    </row>
    <row r="76" spans="1:9" s="1" customFormat="1" ht="15" customHeight="1" x14ac:dyDescent="0.25">
      <c r="A76" s="14" t="s">
        <v>37</v>
      </c>
      <c r="B76" s="15">
        <v>820</v>
      </c>
      <c r="C76" s="16">
        <f t="shared" si="0"/>
        <v>0</v>
      </c>
      <c r="D76" s="18"/>
      <c r="E76" s="18"/>
      <c r="F76" s="18"/>
      <c r="G76" s="18"/>
      <c r="H76" s="10"/>
    </row>
    <row r="77" spans="1:9" s="1" customFormat="1" ht="15" customHeight="1" x14ac:dyDescent="0.25">
      <c r="A77" s="14" t="s">
        <v>38</v>
      </c>
      <c r="B77" s="15">
        <v>830</v>
      </c>
      <c r="C77" s="16">
        <f t="shared" si="0"/>
        <v>0</v>
      </c>
      <c r="D77" s="18"/>
      <c r="E77" s="18"/>
      <c r="F77" s="18"/>
      <c r="G77" s="18"/>
      <c r="H77" s="10"/>
    </row>
    <row r="78" spans="1:9" s="1" customFormat="1" ht="15" customHeight="1" x14ac:dyDescent="0.25">
      <c r="A78" s="14" t="s">
        <v>39</v>
      </c>
      <c r="B78" s="15">
        <v>840</v>
      </c>
      <c r="C78" s="16">
        <f t="shared" si="0"/>
        <v>0</v>
      </c>
      <c r="D78" s="18"/>
      <c r="E78" s="18"/>
      <c r="F78" s="18"/>
      <c r="G78" s="18"/>
      <c r="H78" s="10"/>
    </row>
    <row r="79" spans="1:9" s="1" customFormat="1" ht="67.5" x14ac:dyDescent="0.25">
      <c r="A79" s="14" t="s">
        <v>40</v>
      </c>
      <c r="B79" s="15">
        <v>850</v>
      </c>
      <c r="C79" s="16">
        <f t="shared" si="0"/>
        <v>0</v>
      </c>
      <c r="D79" s="19"/>
      <c r="E79" s="19"/>
      <c r="F79" s="19"/>
      <c r="G79" s="19"/>
      <c r="H79" s="20"/>
      <c r="I79" s="21"/>
    </row>
    <row r="80" spans="1:9" s="1" customFormat="1" ht="15" customHeight="1" x14ac:dyDescent="0.25">
      <c r="A80" s="14" t="s">
        <v>36</v>
      </c>
      <c r="B80" s="15">
        <v>860</v>
      </c>
      <c r="C80" s="16">
        <f t="shared" ref="C80:C86" si="1">SUM(D80:G80)</f>
        <v>0</v>
      </c>
      <c r="D80" s="19"/>
      <c r="E80" s="19"/>
      <c r="F80" s="19"/>
      <c r="G80" s="19"/>
      <c r="H80" s="20"/>
      <c r="I80" s="21"/>
    </row>
    <row r="81" spans="1:16" s="1" customFormat="1" ht="15" customHeight="1" x14ac:dyDescent="0.25">
      <c r="A81" s="14" t="s">
        <v>37</v>
      </c>
      <c r="B81" s="15">
        <v>870</v>
      </c>
      <c r="C81" s="16">
        <f t="shared" si="1"/>
        <v>0</v>
      </c>
      <c r="D81" s="19"/>
      <c r="E81" s="19"/>
      <c r="F81" s="19"/>
      <c r="G81" s="19"/>
      <c r="H81" s="20"/>
      <c r="I81" s="21"/>
    </row>
    <row r="82" spans="1:16" s="1" customFormat="1" ht="15" customHeight="1" x14ac:dyDescent="0.25">
      <c r="A82" s="14" t="s">
        <v>38</v>
      </c>
      <c r="B82" s="15">
        <v>880</v>
      </c>
      <c r="C82" s="16">
        <f t="shared" si="1"/>
        <v>0</v>
      </c>
      <c r="D82" s="18"/>
      <c r="E82" s="18"/>
      <c r="F82" s="18"/>
      <c r="G82" s="18"/>
      <c r="H82" s="20"/>
      <c r="I82" s="21"/>
    </row>
    <row r="83" spans="1:16" s="1" customFormat="1" ht="15" customHeight="1" x14ac:dyDescent="0.25">
      <c r="A83" s="14" t="s">
        <v>39</v>
      </c>
      <c r="B83" s="15">
        <v>890</v>
      </c>
      <c r="C83" s="16">
        <f t="shared" si="1"/>
        <v>0</v>
      </c>
      <c r="D83" s="22"/>
      <c r="E83" s="22"/>
      <c r="F83" s="22"/>
      <c r="G83" s="22"/>
      <c r="H83" s="20"/>
      <c r="I83" s="21"/>
    </row>
    <row r="84" spans="1:16" s="1" customFormat="1" ht="15" customHeight="1" x14ac:dyDescent="0.25">
      <c r="A84" s="14" t="s">
        <v>42</v>
      </c>
      <c r="B84" s="15">
        <v>900</v>
      </c>
      <c r="C84" s="16">
        <f t="shared" si="1"/>
        <v>0</v>
      </c>
      <c r="D84" s="22"/>
      <c r="E84" s="22"/>
      <c r="F84" s="22"/>
      <c r="G84" s="22"/>
      <c r="H84" s="20"/>
      <c r="I84" s="21"/>
    </row>
    <row r="85" spans="1:16" s="1" customFormat="1" ht="15" customHeight="1" x14ac:dyDescent="0.25">
      <c r="A85" s="14" t="s">
        <v>39</v>
      </c>
      <c r="B85" s="15">
        <v>910</v>
      </c>
      <c r="C85" s="16">
        <f t="shared" si="1"/>
        <v>0</v>
      </c>
      <c r="D85" s="22"/>
      <c r="E85" s="22"/>
      <c r="F85" s="22"/>
      <c r="G85" s="22"/>
      <c r="H85" s="20"/>
      <c r="I85" s="21"/>
    </row>
    <row r="86" spans="1:16" s="1" customFormat="1" ht="15" customHeight="1" x14ac:dyDescent="0.25">
      <c r="A86" s="14" t="s">
        <v>38</v>
      </c>
      <c r="B86" s="15">
        <v>920</v>
      </c>
      <c r="C86" s="16">
        <f t="shared" si="1"/>
        <v>0</v>
      </c>
      <c r="D86" s="22"/>
      <c r="E86" s="22"/>
      <c r="F86" s="22"/>
      <c r="G86" s="22"/>
      <c r="H86" s="20"/>
      <c r="I86" s="21"/>
    </row>
    <row r="87" spans="1:16" s="1" customFormat="1" ht="11.25" x14ac:dyDescent="0.25">
      <c r="A87" s="8"/>
      <c r="B87" s="23"/>
      <c r="C87" s="23"/>
      <c r="D87" s="23"/>
      <c r="E87" s="23"/>
      <c r="F87" s="23"/>
      <c r="G87" s="23"/>
      <c r="H87" s="24"/>
      <c r="I87" s="24"/>
      <c r="J87" s="24"/>
      <c r="K87" s="24"/>
      <c r="L87" s="24"/>
      <c r="M87" s="24"/>
      <c r="N87" s="24"/>
      <c r="O87" s="21"/>
      <c r="P87" s="21"/>
    </row>
    <row r="88" spans="1:16" s="25" customFormat="1" ht="12.75" x14ac:dyDescent="0.2">
      <c r="A88" s="26" t="s">
        <v>43</v>
      </c>
      <c r="B88" s="35" t="str">
        <f>IF([2]Титульный!G34="","",[2]Титульный!G34)</f>
        <v>Дзгоев Альберт Муратович</v>
      </c>
      <c r="C88" s="35"/>
      <c r="D88" s="35"/>
      <c r="E88" s="35"/>
      <c r="G88" s="38"/>
      <c r="H88" s="39"/>
    </row>
    <row r="89" spans="1:16" s="25" customFormat="1" ht="12.75" x14ac:dyDescent="0.2">
      <c r="B89" s="40" t="s">
        <v>44</v>
      </c>
      <c r="C89" s="40"/>
      <c r="D89" s="40"/>
      <c r="E89" s="40"/>
      <c r="G89" s="41" t="s">
        <v>45</v>
      </c>
      <c r="H89" s="40"/>
    </row>
    <row r="90" spans="1:16" s="25" customFormat="1" ht="12.75" x14ac:dyDescent="0.2">
      <c r="D90" s="27"/>
      <c r="H90" s="27"/>
    </row>
    <row r="91" spans="1:16" s="25" customFormat="1" ht="12.75" x14ac:dyDescent="0.2"/>
    <row r="92" spans="1:16" s="25" customFormat="1" ht="12.75" x14ac:dyDescent="0.2">
      <c r="A92" s="32" t="s">
        <v>46</v>
      </c>
      <c r="B92" s="35" t="str">
        <f>IF([2]Титульный!G43="","",[2]Титульный!G43)</f>
        <v>Экономист</v>
      </c>
      <c r="C92" s="35"/>
      <c r="D92" s="33"/>
      <c r="E92" s="35" t="str">
        <f>IF([2]Титульный!G42="","",[2]Титульный!G42)</f>
        <v>Хугаева Виктория Юрьевна</v>
      </c>
      <c r="F92" s="35"/>
      <c r="G92" s="35"/>
      <c r="H92" s="33"/>
      <c r="I92" s="28"/>
      <c r="J92" s="28"/>
    </row>
    <row r="93" spans="1:16" s="25" customFormat="1" ht="12.75" x14ac:dyDescent="0.2">
      <c r="A93" s="32" t="s">
        <v>47</v>
      </c>
      <c r="B93" s="36" t="s">
        <v>48</v>
      </c>
      <c r="C93" s="36"/>
      <c r="D93" s="27"/>
      <c r="E93" s="36" t="s">
        <v>44</v>
      </c>
      <c r="F93" s="36"/>
      <c r="G93" s="36"/>
      <c r="H93" s="27"/>
      <c r="I93" s="36" t="s">
        <v>45</v>
      </c>
      <c r="J93" s="36"/>
    </row>
    <row r="94" spans="1:16" s="25" customFormat="1" ht="12.75" x14ac:dyDescent="0.2">
      <c r="A94" s="32" t="s">
        <v>49</v>
      </c>
    </row>
    <row r="95" spans="1:16" s="25" customFormat="1" ht="12.75" x14ac:dyDescent="0.2">
      <c r="B95" s="35" t="str">
        <f>IF([2]Титульный!G44="","",[2]Титульный!G44)</f>
        <v>(86736) 4-20-64</v>
      </c>
      <c r="C95" s="35"/>
      <c r="D95" s="35"/>
      <c r="F95" s="29" t="s">
        <v>50</v>
      </c>
      <c r="G95" s="32"/>
    </row>
    <row r="96" spans="1:16" s="25" customFormat="1" ht="12.75" x14ac:dyDescent="0.2">
      <c r="B96" s="34" t="s">
        <v>51</v>
      </c>
      <c r="C96" s="34"/>
      <c r="D96" s="34"/>
      <c r="F96" s="30" t="s">
        <v>52</v>
      </c>
      <c r="G96" s="30"/>
    </row>
    <row r="97" spans="1:16" s="1" customFormat="1" ht="11.25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1"/>
      <c r="P97" s="21"/>
    </row>
    <row r="98" spans="1:16" s="1" customFormat="1" ht="11.25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"/>
      <c r="P98" s="21"/>
    </row>
    <row r="99" spans="1:16" s="1" customFormat="1" ht="11.25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1"/>
      <c r="P99" s="21"/>
    </row>
    <row r="100" spans="1:16" s="1" customFormat="1" ht="11.25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1"/>
      <c r="P100" s="21"/>
    </row>
    <row r="101" spans="1:16" s="1" customFormat="1" ht="11.25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1"/>
      <c r="P101" s="21"/>
    </row>
    <row r="102" spans="1:16" s="1" customFormat="1" ht="11.25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1"/>
      <c r="P102" s="21"/>
    </row>
    <row r="103" spans="1:16" s="1" customFormat="1" ht="11.25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1"/>
      <c r="P103" s="21"/>
    </row>
    <row r="104" spans="1:16" s="1" customFormat="1" ht="11.25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1"/>
      <c r="P104" s="21"/>
    </row>
    <row r="105" spans="1:16" s="1" customFormat="1" ht="11.25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1"/>
      <c r="P105" s="21"/>
    </row>
    <row r="106" spans="1:16" s="1" customFormat="1" ht="11.25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1"/>
      <c r="P106" s="21"/>
    </row>
    <row r="107" spans="1:16" s="1" customFormat="1" ht="11.25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1"/>
      <c r="P107" s="21"/>
    </row>
    <row r="108" spans="1:16" s="1" customFormat="1" ht="11.25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1"/>
      <c r="P108" s="21"/>
    </row>
    <row r="109" spans="1:16" s="1" customFormat="1" ht="11.25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1"/>
      <c r="P109" s="21"/>
    </row>
    <row r="110" spans="1:16" s="1" customFormat="1" ht="11.25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1"/>
      <c r="P110" s="21"/>
    </row>
    <row r="111" spans="1:16" s="1" customFormat="1" ht="11.25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1"/>
      <c r="P111" s="21"/>
    </row>
    <row r="112" spans="1:16" x14ac:dyDescent="0.25">
      <c r="A112" s="24"/>
      <c r="B112" s="24"/>
      <c r="C112" s="24"/>
      <c r="D112" s="24"/>
      <c r="E112" s="24"/>
      <c r="F112" s="24"/>
      <c r="G112" s="24"/>
    </row>
    <row r="113" spans="1:7" x14ac:dyDescent="0.25">
      <c r="A113" s="24"/>
      <c r="B113" s="24"/>
      <c r="C113" s="24"/>
      <c r="D113" s="24"/>
      <c r="E113" s="24"/>
      <c r="F113" s="24"/>
      <c r="G113" s="24"/>
    </row>
    <row r="114" spans="1:7" x14ac:dyDescent="0.25">
      <c r="A114" s="24"/>
      <c r="B114" s="24"/>
      <c r="C114" s="24"/>
      <c r="D114" s="24"/>
      <c r="E114" s="24"/>
      <c r="F114" s="24"/>
      <c r="G114" s="24"/>
    </row>
    <row r="115" spans="1:7" x14ac:dyDescent="0.25">
      <c r="A115" s="24"/>
      <c r="B115" s="24"/>
      <c r="C115" s="24"/>
      <c r="D115" s="24"/>
      <c r="E115" s="24"/>
      <c r="F115" s="24"/>
      <c r="G115" s="24"/>
    </row>
    <row r="116" spans="1:7" x14ac:dyDescent="0.25">
      <c r="A116" s="24"/>
      <c r="B116" s="24"/>
      <c r="C116" s="24"/>
      <c r="D116" s="24"/>
      <c r="E116" s="24"/>
      <c r="F116" s="24"/>
      <c r="G116" s="24"/>
    </row>
    <row r="117" spans="1:7" x14ac:dyDescent="0.25">
      <c r="A117" s="24"/>
      <c r="B117" s="24"/>
      <c r="C117" s="24"/>
      <c r="D117" s="24"/>
      <c r="E117" s="24"/>
      <c r="F117" s="24"/>
      <c r="G117" s="24"/>
    </row>
  </sheetData>
  <mergeCells count="20">
    <mergeCell ref="B95:D95"/>
    <mergeCell ref="B96:D96"/>
    <mergeCell ref="B92:C92"/>
    <mergeCell ref="E92:G92"/>
    <mergeCell ref="B93:C93"/>
    <mergeCell ref="E93:G93"/>
    <mergeCell ref="I93:J93"/>
    <mergeCell ref="A36:G36"/>
    <mergeCell ref="A58:G58"/>
    <mergeCell ref="A62:G62"/>
    <mergeCell ref="A73:G73"/>
    <mergeCell ref="B88:E88"/>
    <mergeCell ref="G88:H88"/>
    <mergeCell ref="A11:A12"/>
    <mergeCell ref="B11:B12"/>
    <mergeCell ref="C11:C12"/>
    <mergeCell ref="D11:G11"/>
    <mergeCell ref="A14:G14"/>
    <mergeCell ref="B89:E89"/>
    <mergeCell ref="G89:H89"/>
  </mergeCells>
  <dataValidations count="1">
    <dataValidation type="decimal" allowBlank="1" showErrorMessage="1" errorTitle="Ошибка" error="Допускается ввод только действительных чисел!" sqref="C74:G86 C63:G72 C59:G61 C37:G57 C15:G35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2016-01-28T11:47:54Z</dcterms:modified>
</cp:coreProperties>
</file>